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ime\Documents\Documents\Documentos Jaime\Negocios\DOCENCIA\Azul School\Curso de Mate Financiera\3-Interes Simple\"/>
    </mc:Choice>
  </mc:AlternateContent>
  <bookViews>
    <workbookView xWindow="0" yWindow="0" windowWidth="24000" windowHeight="9030" firstSheet="5" activeTab="8"/>
  </bookViews>
  <sheets>
    <sheet name="Ejercicios Propuestos1" sheetId="6" r:id="rId1"/>
    <sheet name="Ejercicios Propuestos2" sheetId="7" r:id="rId2"/>
    <sheet name="Ejercicios Propuestos3" sheetId="8" r:id="rId3"/>
    <sheet name="Ejercicios Propuestos4" sheetId="9" r:id="rId4"/>
    <sheet name="Ejercicios Propuestos5" sheetId="10" r:id="rId5"/>
    <sheet name="Ejercicios Propuestos6" sheetId="11" r:id="rId6"/>
    <sheet name="Ejercicios Propuestos 7" sheetId="3" r:id="rId7"/>
    <sheet name="Ejercicios Propuestos8" sheetId="5" r:id="rId8"/>
    <sheet name="Ejercicios Propuestos9" sheetId="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0" l="1"/>
  <c r="C13" i="10"/>
  <c r="O14" i="9" l="1"/>
  <c r="D16" i="9" l="1"/>
  <c r="D21" i="9"/>
  <c r="D16" i="8"/>
  <c r="D21" i="8"/>
  <c r="D20" i="7"/>
  <c r="D15" i="7"/>
  <c r="E20" i="6"/>
  <c r="E18" i="6"/>
  <c r="E16" i="6"/>
  <c r="F26" i="5"/>
  <c r="L49" i="4"/>
  <c r="L47" i="4"/>
  <c r="L45" i="4"/>
  <c r="L42" i="4"/>
  <c r="H34" i="3"/>
  <c r="H35" i="3"/>
  <c r="L61" i="5"/>
  <c r="L57" i="5"/>
  <c r="H35" i="5"/>
  <c r="I40" i="5" s="1"/>
  <c r="I44" i="5" s="1"/>
  <c r="E50" i="5" s="1"/>
  <c r="H50" i="5" s="1"/>
  <c r="F27" i="5"/>
  <c r="H38" i="3"/>
  <c r="H33" i="3"/>
  <c r="F25" i="3"/>
  <c r="F24" i="3"/>
  <c r="F23" i="3"/>
  <c r="L39" i="4" l="1"/>
  <c r="J37" i="4"/>
  <c r="L36" i="4"/>
  <c r="J36" i="4"/>
  <c r="I36" i="4"/>
  <c r="J35" i="4"/>
  <c r="E29" i="4"/>
  <c r="E28" i="4"/>
  <c r="H22" i="11"/>
  <c r="I19" i="11"/>
  <c r="E25" i="11"/>
  <c r="F28" i="11"/>
  <c r="F12" i="11"/>
</calcChain>
</file>

<file path=xl/sharedStrings.xml><?xml version="1.0" encoding="utf-8"?>
<sst xmlns="http://schemas.openxmlformats.org/spreadsheetml/2006/main" count="138" uniqueCount="70">
  <si>
    <t>M</t>
  </si>
  <si>
    <t>i</t>
  </si>
  <si>
    <t>n</t>
  </si>
  <si>
    <t>C</t>
  </si>
  <si>
    <t>C1</t>
  </si>
  <si>
    <t>C2</t>
  </si>
  <si>
    <t>C3</t>
  </si>
  <si>
    <t>I=M-C</t>
  </si>
  <si>
    <t>C=</t>
  </si>
  <si>
    <t>A) Realice el Diagrama de Tiempo</t>
  </si>
  <si>
    <t>¿Cuánto debe invertirse al 3.1% simple anual el 15 de Marzo, para disponer de $6,000, el 16 de Junio, de $13,000 el 19 de Julio y de $8,500 el 13 de Diciembre?</t>
  </si>
  <si>
    <t>B)Resuelva según las ecuaciones de Interés Simple</t>
  </si>
  <si>
    <t>El 11 de Enero Juan deposito $10,000 en una cuenta que devenga interes por 7.8% simple anual. El 15 de Octubre anterior, había depositado otros $16,000, pero el 12 de Febrero retiró $6,500; ¿Cuánto podrá retirar el 19 de Abril?, ¿Cuánto gano de intereses?</t>
  </si>
  <si>
    <t>El 15 de agosto se compro una mercancia  que se liquidó con un 20% de contado, un pago de $64,000, que corresponder al 30% el día 25 de Abril y otro por el resto el día 6 de Julio. Considerando cargos del 11.8% anual, determinar:</t>
  </si>
  <si>
    <t>B)Monto de la mercancía del día de la compra</t>
  </si>
  <si>
    <t>C)Monto a pagar el 6 de Julio</t>
  </si>
  <si>
    <t>D)Intereses por no pagar de Contado</t>
  </si>
  <si>
    <t>Un pequeño comerciante invierte $3,000, y después de 1 año recibe la cantidad de $3,600 por su inversión. Calcular:</t>
  </si>
  <si>
    <t>B) La tasa de Interés</t>
  </si>
  <si>
    <t>C) El tipo de Interés</t>
  </si>
  <si>
    <t>La señora Gómez solicitó un préstamo de $9,700 al 9% anual durante 1 año. Calcular el interes simple por pagar</t>
  </si>
  <si>
    <t>El señor Godínez compra un automovil para su negocio y pacta pagarlo en 2 años, con una tasa de interés de 10%. El automovil cuesta $128,600- Determinar el interés simple que pagaría el señor Godinez</t>
  </si>
  <si>
    <t>La señora Paz le prestó a su cuñado $34,000 a una tasa de interés simple de 3.5% mensual, por 21 días. ¿Cuánto recibirá de intereses?</t>
  </si>
  <si>
    <t>¿Cuál es la tasa de interes simple anual si con $15,000 se liquida un prestamo de $14,500, en un plazo de 6 meses?</t>
  </si>
  <si>
    <t>I=C.i.n</t>
  </si>
  <si>
    <t>M=C+I</t>
  </si>
  <si>
    <t>15000=14500+I</t>
  </si>
  <si>
    <t>I=15000-14500</t>
  </si>
  <si>
    <t>I=500</t>
  </si>
  <si>
    <t>500=14500*i*(0.5)</t>
  </si>
  <si>
    <t>I=</t>
  </si>
  <si>
    <t>i=</t>
  </si>
  <si>
    <t>500/14500=0.5*i</t>
  </si>
  <si>
    <t>0.03448=0.5*i</t>
  </si>
  <si>
    <t>.03448/0.5</t>
  </si>
  <si>
    <t>n (dias)</t>
  </si>
  <si>
    <t>M3</t>
  </si>
  <si>
    <t>R=</t>
  </si>
  <si>
    <t>DE</t>
  </si>
  <si>
    <t>A</t>
  </si>
  <si>
    <t>DIAS</t>
  </si>
  <si>
    <t>CAPITAL TOTAL A DEPOSITAR EL 15/03 PARA PODER REALIZAR LOS DEPOSITOS EN LAS FECHAS MENCIONADAS</t>
  </si>
  <si>
    <t>0.3C=59081</t>
  </si>
  <si>
    <t>C2=</t>
  </si>
  <si>
    <t xml:space="preserve">R= 108,991 </t>
  </si>
  <si>
    <t>1er Pago</t>
  </si>
  <si>
    <t>2do Pago</t>
  </si>
  <si>
    <t>3er Pago</t>
  </si>
  <si>
    <t>Pagos</t>
  </si>
  <si>
    <t>Anticipo</t>
  </si>
  <si>
    <t>I</t>
  </si>
  <si>
    <t>Valor de la Mercancía el día del Pago</t>
  </si>
  <si>
    <t>DEPOSITOS</t>
  </si>
  <si>
    <t>RETIROS</t>
  </si>
  <si>
    <t>M=</t>
  </si>
  <si>
    <t>M=C(1+*i*n)</t>
  </si>
  <si>
    <t>3600=3000(1+*i*1)</t>
  </si>
  <si>
    <t>(3600/3000)-1</t>
  </si>
  <si>
    <t>TIPO DE INTERES</t>
  </si>
  <si>
    <t>TASA DE INTERES</t>
  </si>
  <si>
    <t>M=C(1+i*n)</t>
  </si>
  <si>
    <t>M=9700(1+(.09)(1))</t>
  </si>
  <si>
    <t>M=128600(1+(.1)(2))</t>
  </si>
  <si>
    <t>M=34000(1+(.035/30)(21))</t>
  </si>
  <si>
    <t>INTERES GANADO</t>
  </si>
  <si>
    <t>A) El interés Ganado</t>
  </si>
  <si>
    <t>¿Qué tasa de interés simple produce que un capital de $22,000 pase a $22,400  dentro de 13 semana?</t>
  </si>
  <si>
    <t>INT SIMPLE</t>
  </si>
  <si>
    <t>22400=22000*(1+i(13/52))</t>
  </si>
  <si>
    <t>*Despejar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</si>
</sst>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6" formatCode="_-&quot;$&quot;* #,##0.0000_-;\-&quot;$&quot;* #,##0.0000_-;_-&quot;$&quot;* &quot;-&quot;??_-;_-@_-"/>
    <numFmt numFmtId="167" formatCode="0.0%"/>
    <numFmt numFmtId="168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166" fontId="0" fillId="0" borderId="0" xfId="1" applyNumberFormat="1" applyFont="1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/>
    <xf numFmtId="10" fontId="0" fillId="3" borderId="1" xfId="2" applyNumberFormat="1" applyFont="1" applyFill="1" applyBorder="1"/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/>
    <xf numFmtId="0" fontId="0" fillId="4" borderId="1" xfId="0" applyFill="1" applyBorder="1"/>
    <xf numFmtId="44" fontId="0" fillId="4" borderId="1" xfId="1" applyFont="1" applyFill="1" applyBorder="1"/>
    <xf numFmtId="10" fontId="0" fillId="4" borderId="1" xfId="2" applyNumberFormat="1" applyFont="1" applyFill="1" applyBorder="1"/>
    <xf numFmtId="0" fontId="0" fillId="4" borderId="1" xfId="0" applyFill="1" applyBorder="1" applyAlignment="1">
      <alignment horizontal="center"/>
    </xf>
    <xf numFmtId="164" fontId="0" fillId="4" borderId="1" xfId="1" applyNumberFormat="1" applyFont="1" applyFill="1" applyBorder="1"/>
    <xf numFmtId="14" fontId="0" fillId="0" borderId="0" xfId="0" applyNumberFormat="1"/>
    <xf numFmtId="0" fontId="0" fillId="2" borderId="0" xfId="0" applyFill="1"/>
    <xf numFmtId="0" fontId="5" fillId="2" borderId="0" xfId="0" applyFont="1" applyFill="1" applyAlignment="1">
      <alignment horizontal="center"/>
    </xf>
    <xf numFmtId="44" fontId="0" fillId="0" borderId="0" xfId="1" applyFont="1"/>
    <xf numFmtId="44" fontId="0" fillId="2" borderId="0" xfId="0" applyNumberFormat="1" applyFill="1"/>
    <xf numFmtId="0" fontId="5" fillId="2" borderId="0" xfId="0" applyFont="1" applyFill="1"/>
    <xf numFmtId="44" fontId="5" fillId="2" borderId="0" xfId="0" applyNumberFormat="1" applyFont="1" applyFill="1"/>
    <xf numFmtId="0" fontId="2" fillId="2" borderId="0" xfId="0" applyFont="1" applyFill="1" applyAlignment="1">
      <alignment horizontal="center"/>
    </xf>
    <xf numFmtId="44" fontId="2" fillId="2" borderId="0" xfId="0" applyNumberFormat="1" applyFont="1" applyFill="1" applyAlignment="1">
      <alignment horizontal="center"/>
    </xf>
    <xf numFmtId="9" fontId="0" fillId="2" borderId="0" xfId="2" applyFont="1" applyFill="1"/>
    <xf numFmtId="43" fontId="0" fillId="2" borderId="0" xfId="3" applyFont="1" applyFill="1"/>
    <xf numFmtId="164" fontId="0" fillId="2" borderId="0" xfId="1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Fill="1" applyBorder="1"/>
    <xf numFmtId="0" fontId="8" fillId="2" borderId="1" xfId="0" applyFont="1" applyFill="1" applyBorder="1" applyAlignment="1">
      <alignment horizontal="left"/>
    </xf>
    <xf numFmtId="168" fontId="8" fillId="2" borderId="1" xfId="2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1" applyNumberFormat="1" applyFont="1" applyFill="1"/>
    <xf numFmtId="10" fontId="0" fillId="0" borderId="0" xfId="2" applyNumberFormat="1" applyFont="1"/>
    <xf numFmtId="0" fontId="10" fillId="0" borderId="1" xfId="0" applyFont="1" applyBorder="1" applyAlignment="1">
      <alignment horizontal="center"/>
    </xf>
    <xf numFmtId="0" fontId="4" fillId="0" borderId="1" xfId="0" applyFont="1" applyFill="1" applyBorder="1"/>
    <xf numFmtId="44" fontId="4" fillId="0" borderId="1" xfId="1" applyFont="1" applyFill="1" applyBorder="1"/>
    <xf numFmtId="167" fontId="0" fillId="0" borderId="1" xfId="2" applyNumberFormat="1" applyFont="1" applyBorder="1"/>
    <xf numFmtId="167" fontId="0" fillId="2" borderId="0" xfId="2" applyNumberFormat="1" applyFont="1" applyFill="1"/>
    <xf numFmtId="164" fontId="0" fillId="2" borderId="0" xfId="0" applyNumberFormat="1" applyFill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436563</xdr:colOff>
      <xdr:row>19</xdr:row>
      <xdr:rowOff>174626</xdr:rowOff>
    </xdr:from>
    <xdr:to>
      <xdr:col>3</xdr:col>
      <xdr:colOff>158750</xdr:colOff>
      <xdr:row>22</xdr:row>
      <xdr:rowOff>111126</xdr:rowOff>
    </xdr:to>
    <xdr:sp macro="" textlink="">
      <xdr:nvSpPr>
        <xdr:cNvPr id="2" name="Rectángulo 1"/>
        <xdr:cNvSpPr/>
      </xdr:nvSpPr>
      <xdr:spPr>
        <a:xfrm>
          <a:off x="1198563" y="3794126"/>
          <a:ext cx="1246187" cy="508000"/>
        </a:xfrm>
        <a:prstGeom prst="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469901</xdr:colOff>
      <xdr:row>12</xdr:row>
      <xdr:rowOff>1589</xdr:rowOff>
    </xdr:from>
    <xdr:to>
      <xdr:col>3</xdr:col>
      <xdr:colOff>192088</xdr:colOff>
      <xdr:row>14</xdr:row>
      <xdr:rowOff>128589</xdr:rowOff>
    </xdr:to>
    <xdr:sp macro="" textlink="">
      <xdr:nvSpPr>
        <xdr:cNvPr id="3" name="Rectángulo 2"/>
        <xdr:cNvSpPr/>
      </xdr:nvSpPr>
      <xdr:spPr>
        <a:xfrm>
          <a:off x="1231901" y="2287589"/>
          <a:ext cx="1246187" cy="508000"/>
        </a:xfrm>
        <a:prstGeom prst="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95250</xdr:colOff>
      <xdr:row>16</xdr:row>
      <xdr:rowOff>63501</xdr:rowOff>
    </xdr:from>
    <xdr:to>
      <xdr:col>2</xdr:col>
      <xdr:colOff>103188</xdr:colOff>
      <xdr:row>28</xdr:row>
      <xdr:rowOff>15875</xdr:rowOff>
    </xdr:to>
    <xdr:cxnSp macro="">
      <xdr:nvCxnSpPr>
        <xdr:cNvPr id="5" name="Conector recto 4"/>
        <xdr:cNvCxnSpPr/>
      </xdr:nvCxnSpPr>
      <xdr:spPr>
        <a:xfrm>
          <a:off x="1619250" y="3111501"/>
          <a:ext cx="7938" cy="2246312"/>
        </a:xfrm>
        <a:prstGeom prst="line">
          <a:avLst/>
        </a:prstGeom>
        <a:ln w="19050">
          <a:solidFill>
            <a:srgbClr val="92D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19</xdr:row>
      <xdr:rowOff>0</xdr:rowOff>
    </xdr:from>
    <xdr:to>
      <xdr:col>12</xdr:col>
      <xdr:colOff>619125</xdr:colOff>
      <xdr:row>19</xdr:row>
      <xdr:rowOff>114300</xdr:rowOff>
    </xdr:to>
    <xdr:sp macro="" textlink="">
      <xdr:nvSpPr>
        <xdr:cNvPr id="2" name="Rectángulo 1"/>
        <xdr:cNvSpPr/>
      </xdr:nvSpPr>
      <xdr:spPr>
        <a:xfrm>
          <a:off x="1543050" y="3619500"/>
          <a:ext cx="8220075" cy="11430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38100</xdr:colOff>
      <xdr:row>14</xdr:row>
      <xdr:rowOff>161925</xdr:rowOff>
    </xdr:from>
    <xdr:to>
      <xdr:col>3</xdr:col>
      <xdr:colOff>714375</xdr:colOff>
      <xdr:row>18</xdr:row>
      <xdr:rowOff>180975</xdr:rowOff>
    </xdr:to>
    <xdr:sp macro="" textlink="">
      <xdr:nvSpPr>
        <xdr:cNvPr id="3" name="Rectángulo 2"/>
        <xdr:cNvSpPr/>
      </xdr:nvSpPr>
      <xdr:spPr>
        <a:xfrm>
          <a:off x="2324100" y="2447925"/>
          <a:ext cx="676275" cy="7810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>15/03</a:t>
          </a:r>
        </a:p>
        <a:p>
          <a:pPr algn="ctr"/>
          <a:r>
            <a:rPr lang="es-MX" sz="1100"/>
            <a:t>C1</a:t>
          </a:r>
        </a:p>
      </xdr:txBody>
    </xdr:sp>
    <xdr:clientData/>
  </xdr:twoCellAnchor>
  <xdr:twoCellAnchor>
    <xdr:from>
      <xdr:col>2</xdr:col>
      <xdr:colOff>142875</xdr:colOff>
      <xdr:row>14</xdr:row>
      <xdr:rowOff>19051</xdr:rowOff>
    </xdr:from>
    <xdr:to>
      <xdr:col>12</xdr:col>
      <xdr:colOff>638175</xdr:colOff>
      <xdr:row>14</xdr:row>
      <xdr:rowOff>28575</xdr:rowOff>
    </xdr:to>
    <xdr:cxnSp macro="">
      <xdr:nvCxnSpPr>
        <xdr:cNvPr id="4" name="Conector recto 3"/>
        <xdr:cNvCxnSpPr/>
      </xdr:nvCxnSpPr>
      <xdr:spPr>
        <a:xfrm>
          <a:off x="1666875" y="2686051"/>
          <a:ext cx="811530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12</xdr:row>
      <xdr:rowOff>161925</xdr:rowOff>
    </xdr:from>
    <xdr:to>
      <xdr:col>3</xdr:col>
      <xdr:colOff>466725</xdr:colOff>
      <xdr:row>15</xdr:row>
      <xdr:rowOff>57151</xdr:rowOff>
    </xdr:to>
    <xdr:cxnSp macro="">
      <xdr:nvCxnSpPr>
        <xdr:cNvPr id="5" name="Conector recto 4"/>
        <xdr:cNvCxnSpPr/>
      </xdr:nvCxnSpPr>
      <xdr:spPr>
        <a:xfrm flipV="1">
          <a:off x="2752725" y="2066925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13</xdr:row>
      <xdr:rowOff>57150</xdr:rowOff>
    </xdr:from>
    <xdr:to>
      <xdr:col>7</xdr:col>
      <xdr:colOff>276225</xdr:colOff>
      <xdr:row>15</xdr:row>
      <xdr:rowOff>142876</xdr:rowOff>
    </xdr:to>
    <xdr:cxnSp macro="">
      <xdr:nvCxnSpPr>
        <xdr:cNvPr id="6" name="Conector recto 5"/>
        <xdr:cNvCxnSpPr/>
      </xdr:nvCxnSpPr>
      <xdr:spPr>
        <a:xfrm flipV="1">
          <a:off x="5610225" y="2533650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13</xdr:row>
      <xdr:rowOff>28575</xdr:rowOff>
    </xdr:from>
    <xdr:to>
      <xdr:col>9</xdr:col>
      <xdr:colOff>390525</xdr:colOff>
      <xdr:row>15</xdr:row>
      <xdr:rowOff>114301</xdr:rowOff>
    </xdr:to>
    <xdr:cxnSp macro="">
      <xdr:nvCxnSpPr>
        <xdr:cNvPr id="7" name="Conector recto 6"/>
        <xdr:cNvCxnSpPr/>
      </xdr:nvCxnSpPr>
      <xdr:spPr>
        <a:xfrm flipV="1">
          <a:off x="7248525" y="2505075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13</xdr:row>
      <xdr:rowOff>19050</xdr:rowOff>
    </xdr:from>
    <xdr:to>
      <xdr:col>12</xdr:col>
      <xdr:colOff>228600</xdr:colOff>
      <xdr:row>15</xdr:row>
      <xdr:rowOff>104776</xdr:rowOff>
    </xdr:to>
    <xdr:cxnSp macro="">
      <xdr:nvCxnSpPr>
        <xdr:cNvPr id="8" name="Conector recto 7"/>
        <xdr:cNvCxnSpPr/>
      </xdr:nvCxnSpPr>
      <xdr:spPr>
        <a:xfrm flipV="1">
          <a:off x="9372600" y="2495550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13</xdr:row>
      <xdr:rowOff>19050</xdr:rowOff>
    </xdr:from>
    <xdr:to>
      <xdr:col>6</xdr:col>
      <xdr:colOff>219075</xdr:colOff>
      <xdr:row>14</xdr:row>
      <xdr:rowOff>123824</xdr:rowOff>
    </xdr:to>
    <xdr:sp macro="" textlink="">
      <xdr:nvSpPr>
        <xdr:cNvPr id="9" name="Rectángulo 8"/>
        <xdr:cNvSpPr/>
      </xdr:nvSpPr>
      <xdr:spPr>
        <a:xfrm>
          <a:off x="3533775" y="2495550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88</a:t>
          </a:r>
        </a:p>
      </xdr:txBody>
    </xdr:sp>
    <xdr:clientData/>
  </xdr:twoCellAnchor>
  <xdr:twoCellAnchor>
    <xdr:from>
      <xdr:col>7</xdr:col>
      <xdr:colOff>390525</xdr:colOff>
      <xdr:row>13</xdr:row>
      <xdr:rowOff>47625</xdr:rowOff>
    </xdr:from>
    <xdr:to>
      <xdr:col>9</xdr:col>
      <xdr:colOff>123825</xdr:colOff>
      <xdr:row>14</xdr:row>
      <xdr:rowOff>152399</xdr:rowOff>
    </xdr:to>
    <xdr:sp macro="" textlink="">
      <xdr:nvSpPr>
        <xdr:cNvPr id="10" name="Rectángulo 9"/>
        <xdr:cNvSpPr/>
      </xdr:nvSpPr>
      <xdr:spPr>
        <a:xfrm>
          <a:off x="5724525" y="2524125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32</a:t>
          </a:r>
        </a:p>
      </xdr:txBody>
    </xdr:sp>
    <xdr:clientData/>
  </xdr:twoCellAnchor>
  <xdr:twoCellAnchor>
    <xdr:from>
      <xdr:col>10</xdr:col>
      <xdr:colOff>209550</xdr:colOff>
      <xdr:row>13</xdr:row>
      <xdr:rowOff>76200</xdr:rowOff>
    </xdr:from>
    <xdr:to>
      <xdr:col>11</xdr:col>
      <xdr:colOff>704850</xdr:colOff>
      <xdr:row>14</xdr:row>
      <xdr:rowOff>180974</xdr:rowOff>
    </xdr:to>
    <xdr:sp macro="" textlink="">
      <xdr:nvSpPr>
        <xdr:cNvPr id="11" name="Rectángulo 10"/>
        <xdr:cNvSpPr/>
      </xdr:nvSpPr>
      <xdr:spPr>
        <a:xfrm>
          <a:off x="7829550" y="2552700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66</a:t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7</xdr:col>
      <xdr:colOff>695325</xdr:colOff>
      <xdr:row>24</xdr:row>
      <xdr:rowOff>19050</xdr:rowOff>
    </xdr:to>
    <xdr:sp macro="" textlink="">
      <xdr:nvSpPr>
        <xdr:cNvPr id="12" name="Rectángulo 11"/>
        <xdr:cNvSpPr/>
      </xdr:nvSpPr>
      <xdr:spPr>
        <a:xfrm>
          <a:off x="5353050" y="3810000"/>
          <a:ext cx="676275" cy="781050"/>
        </a:xfrm>
        <a:prstGeom prst="rect">
          <a:avLst/>
        </a:prstGeom>
        <a:solidFill>
          <a:srgbClr val="FF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$6,000</a:t>
          </a:r>
          <a:br>
            <a:rPr lang="es-MX" sz="1100"/>
          </a:br>
          <a:r>
            <a:rPr lang="es-MX" sz="1100"/>
            <a:t>16/06</a:t>
          </a:r>
        </a:p>
        <a:p>
          <a:pPr algn="ctr"/>
          <a:r>
            <a:rPr lang="es-MX" sz="1100"/>
            <a:t>M1</a:t>
          </a:r>
        </a:p>
      </xdr:txBody>
    </xdr:sp>
    <xdr:clientData/>
  </xdr:twoCellAnchor>
  <xdr:twoCellAnchor>
    <xdr:from>
      <xdr:col>9</xdr:col>
      <xdr:colOff>38100</xdr:colOff>
      <xdr:row>20</xdr:row>
      <xdr:rowOff>9525</xdr:rowOff>
    </xdr:from>
    <xdr:to>
      <xdr:col>9</xdr:col>
      <xdr:colOff>714375</xdr:colOff>
      <xdr:row>24</xdr:row>
      <xdr:rowOff>28575</xdr:rowOff>
    </xdr:to>
    <xdr:sp macro="" textlink="">
      <xdr:nvSpPr>
        <xdr:cNvPr id="13" name="Rectángulo 12"/>
        <xdr:cNvSpPr/>
      </xdr:nvSpPr>
      <xdr:spPr>
        <a:xfrm>
          <a:off x="6896100" y="3819525"/>
          <a:ext cx="676275" cy="781050"/>
        </a:xfrm>
        <a:prstGeom prst="rect">
          <a:avLst/>
        </a:prstGeom>
        <a:solidFill>
          <a:srgbClr val="FF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$13,000</a:t>
          </a:r>
          <a:br>
            <a:rPr lang="es-MX" sz="1100"/>
          </a:br>
          <a:r>
            <a:rPr lang="es-MX" sz="1100"/>
            <a:t>19/07</a:t>
          </a:r>
        </a:p>
        <a:p>
          <a:pPr algn="ctr"/>
          <a:r>
            <a:rPr lang="es-MX" sz="1100"/>
            <a:t>M2</a:t>
          </a:r>
        </a:p>
      </xdr:txBody>
    </xdr:sp>
    <xdr:clientData/>
  </xdr:twoCellAnchor>
  <xdr:twoCellAnchor>
    <xdr:from>
      <xdr:col>11</xdr:col>
      <xdr:colOff>666750</xdr:colOff>
      <xdr:row>19</xdr:row>
      <xdr:rowOff>171450</xdr:rowOff>
    </xdr:from>
    <xdr:to>
      <xdr:col>12</xdr:col>
      <xdr:colOff>581025</xdr:colOff>
      <xdr:row>24</xdr:row>
      <xdr:rowOff>0</xdr:rowOff>
    </xdr:to>
    <xdr:sp macro="" textlink="">
      <xdr:nvSpPr>
        <xdr:cNvPr id="14" name="Rectángulo 13"/>
        <xdr:cNvSpPr/>
      </xdr:nvSpPr>
      <xdr:spPr>
        <a:xfrm>
          <a:off x="9048750" y="3790950"/>
          <a:ext cx="676275" cy="781050"/>
        </a:xfrm>
        <a:prstGeom prst="rect">
          <a:avLst/>
        </a:prstGeom>
        <a:solidFill>
          <a:srgbClr val="FF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$8,500</a:t>
          </a:r>
          <a:br>
            <a:rPr lang="es-MX" sz="1100"/>
          </a:br>
          <a:r>
            <a:rPr lang="es-MX" sz="1100"/>
            <a:t>13/12</a:t>
          </a:r>
        </a:p>
        <a:p>
          <a:pPr algn="ctr"/>
          <a:r>
            <a:rPr lang="es-MX" sz="1100"/>
            <a:t>M3</a:t>
          </a:r>
        </a:p>
      </xdr:txBody>
    </xdr:sp>
    <xdr:clientData/>
  </xdr:twoCellAnchor>
  <xdr:twoCellAnchor>
    <xdr:from>
      <xdr:col>3</xdr:col>
      <xdr:colOff>552450</xdr:colOff>
      <xdr:row>25</xdr:row>
      <xdr:rowOff>66675</xdr:rowOff>
    </xdr:from>
    <xdr:to>
      <xdr:col>13</xdr:col>
      <xdr:colOff>9525</xdr:colOff>
      <xdr:row>29</xdr:row>
      <xdr:rowOff>76200</xdr:rowOff>
    </xdr:to>
    <xdr:sp macro="" textlink="">
      <xdr:nvSpPr>
        <xdr:cNvPr id="16" name="Flecha izquierda 15"/>
        <xdr:cNvSpPr/>
      </xdr:nvSpPr>
      <xdr:spPr>
        <a:xfrm>
          <a:off x="2838450" y="4829175"/>
          <a:ext cx="7077075" cy="771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TODOS LOS</a:t>
          </a:r>
          <a:r>
            <a:rPr lang="es-MX" sz="1100" baseline="0"/>
            <a:t> MONTOS FUTUROS A VALORES PRESENTES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21</xdr:row>
      <xdr:rowOff>47626</xdr:rowOff>
    </xdr:from>
    <xdr:to>
      <xdr:col>12</xdr:col>
      <xdr:colOff>9525</xdr:colOff>
      <xdr:row>21</xdr:row>
      <xdr:rowOff>161926</xdr:rowOff>
    </xdr:to>
    <xdr:sp macro="" textlink="">
      <xdr:nvSpPr>
        <xdr:cNvPr id="2" name="Rectángulo 1"/>
        <xdr:cNvSpPr/>
      </xdr:nvSpPr>
      <xdr:spPr>
        <a:xfrm>
          <a:off x="2257425" y="4048126"/>
          <a:ext cx="6896100" cy="1143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0</xdr:colOff>
      <xdr:row>18</xdr:row>
      <xdr:rowOff>47625</xdr:rowOff>
    </xdr:from>
    <xdr:to>
      <xdr:col>12</xdr:col>
      <xdr:colOff>19050</xdr:colOff>
      <xdr:row>18</xdr:row>
      <xdr:rowOff>57150</xdr:rowOff>
    </xdr:to>
    <xdr:cxnSp macro="">
      <xdr:nvCxnSpPr>
        <xdr:cNvPr id="3" name="Conector recto 2"/>
        <xdr:cNvCxnSpPr/>
      </xdr:nvCxnSpPr>
      <xdr:spPr>
        <a:xfrm flipV="1">
          <a:off x="2286000" y="3476625"/>
          <a:ext cx="6877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17</xdr:row>
      <xdr:rowOff>47625</xdr:rowOff>
    </xdr:from>
    <xdr:to>
      <xdr:col>3</xdr:col>
      <xdr:colOff>352425</xdr:colOff>
      <xdr:row>19</xdr:row>
      <xdr:rowOff>133351</xdr:rowOff>
    </xdr:to>
    <xdr:cxnSp macro="">
      <xdr:nvCxnSpPr>
        <xdr:cNvPr id="4" name="Conector recto 3"/>
        <xdr:cNvCxnSpPr/>
      </xdr:nvCxnSpPr>
      <xdr:spPr>
        <a:xfrm flipV="1">
          <a:off x="2638425" y="3286125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17</xdr:row>
      <xdr:rowOff>28575</xdr:rowOff>
    </xdr:from>
    <xdr:to>
      <xdr:col>7</xdr:col>
      <xdr:colOff>295275</xdr:colOff>
      <xdr:row>19</xdr:row>
      <xdr:rowOff>114301</xdr:rowOff>
    </xdr:to>
    <xdr:cxnSp macro="">
      <xdr:nvCxnSpPr>
        <xdr:cNvPr id="5" name="Conector recto 4"/>
        <xdr:cNvCxnSpPr/>
      </xdr:nvCxnSpPr>
      <xdr:spPr>
        <a:xfrm flipV="1">
          <a:off x="5629275" y="3267075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17</xdr:row>
      <xdr:rowOff>57150</xdr:rowOff>
    </xdr:from>
    <xdr:to>
      <xdr:col>11</xdr:col>
      <xdr:colOff>476250</xdr:colOff>
      <xdr:row>19</xdr:row>
      <xdr:rowOff>142876</xdr:rowOff>
    </xdr:to>
    <xdr:cxnSp macro="">
      <xdr:nvCxnSpPr>
        <xdr:cNvPr id="7" name="Conector recto 6"/>
        <xdr:cNvCxnSpPr/>
      </xdr:nvCxnSpPr>
      <xdr:spPr>
        <a:xfrm flipV="1">
          <a:off x="8858250" y="3295650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17</xdr:row>
      <xdr:rowOff>85725</xdr:rowOff>
    </xdr:from>
    <xdr:to>
      <xdr:col>6</xdr:col>
      <xdr:colOff>9525</xdr:colOff>
      <xdr:row>18</xdr:row>
      <xdr:rowOff>190499</xdr:rowOff>
    </xdr:to>
    <xdr:sp macro="" textlink="">
      <xdr:nvSpPr>
        <xdr:cNvPr id="8" name="Rectángulo 7"/>
        <xdr:cNvSpPr/>
      </xdr:nvSpPr>
      <xdr:spPr>
        <a:xfrm>
          <a:off x="3324225" y="3324225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88</a:t>
          </a:r>
        </a:p>
      </xdr:txBody>
    </xdr:sp>
    <xdr:clientData/>
  </xdr:twoCellAnchor>
  <xdr:twoCellAnchor>
    <xdr:from>
      <xdr:col>8</xdr:col>
      <xdr:colOff>609600</xdr:colOff>
      <xdr:row>17</xdr:row>
      <xdr:rowOff>76200</xdr:rowOff>
    </xdr:from>
    <xdr:to>
      <xdr:col>10</xdr:col>
      <xdr:colOff>342900</xdr:colOff>
      <xdr:row>18</xdr:row>
      <xdr:rowOff>180974</xdr:rowOff>
    </xdr:to>
    <xdr:sp macro="" textlink="">
      <xdr:nvSpPr>
        <xdr:cNvPr id="9" name="Rectángulo 8"/>
        <xdr:cNvSpPr/>
      </xdr:nvSpPr>
      <xdr:spPr>
        <a:xfrm>
          <a:off x="6705600" y="3314700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32</a:t>
          </a:r>
        </a:p>
      </xdr:txBody>
    </xdr:sp>
    <xdr:clientData/>
  </xdr:twoCellAnchor>
  <xdr:oneCellAnchor>
    <xdr:from>
      <xdr:col>3</xdr:col>
      <xdr:colOff>219075</xdr:colOff>
      <xdr:row>14</xdr:row>
      <xdr:rowOff>161925</xdr:rowOff>
    </xdr:from>
    <xdr:ext cx="280398" cy="311496"/>
    <xdr:sp macro="" textlink="">
      <xdr:nvSpPr>
        <xdr:cNvPr id="11" name="CuadroTexto 10"/>
        <xdr:cNvSpPr txBox="1"/>
      </xdr:nvSpPr>
      <xdr:spPr>
        <a:xfrm>
          <a:off x="2505075" y="2828925"/>
          <a:ext cx="28039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rgbClr val="0000FF"/>
              </a:solidFill>
            </a:rPr>
            <a:t>C</a:t>
          </a:r>
        </a:p>
      </xdr:txBody>
    </xdr:sp>
    <xdr:clientData/>
  </xdr:oneCellAnchor>
  <xdr:twoCellAnchor>
    <xdr:from>
      <xdr:col>3</xdr:col>
      <xdr:colOff>19050</xdr:colOff>
      <xdr:row>19</xdr:row>
      <xdr:rowOff>104775</xdr:rowOff>
    </xdr:from>
    <xdr:to>
      <xdr:col>3</xdr:col>
      <xdr:colOff>695325</xdr:colOff>
      <xdr:row>21</xdr:row>
      <xdr:rowOff>19049</xdr:rowOff>
    </xdr:to>
    <xdr:sp macro="" textlink="">
      <xdr:nvSpPr>
        <xdr:cNvPr id="12" name="Rectángulo 11"/>
        <xdr:cNvSpPr/>
      </xdr:nvSpPr>
      <xdr:spPr>
        <a:xfrm>
          <a:off x="2305050" y="3724275"/>
          <a:ext cx="676275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15/08</a:t>
          </a:r>
        </a:p>
      </xdr:txBody>
    </xdr:sp>
    <xdr:clientData/>
  </xdr:twoCellAnchor>
  <xdr:twoCellAnchor>
    <xdr:from>
      <xdr:col>6</xdr:col>
      <xdr:colOff>704850</xdr:colOff>
      <xdr:row>19</xdr:row>
      <xdr:rowOff>123825</xdr:rowOff>
    </xdr:from>
    <xdr:to>
      <xdr:col>7</xdr:col>
      <xdr:colOff>619125</xdr:colOff>
      <xdr:row>21</xdr:row>
      <xdr:rowOff>38099</xdr:rowOff>
    </xdr:to>
    <xdr:sp macro="" textlink="">
      <xdr:nvSpPr>
        <xdr:cNvPr id="13" name="Rectángulo 12"/>
        <xdr:cNvSpPr/>
      </xdr:nvSpPr>
      <xdr:spPr>
        <a:xfrm>
          <a:off x="5276850" y="3743325"/>
          <a:ext cx="676275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25/04</a:t>
          </a:r>
        </a:p>
      </xdr:txBody>
    </xdr:sp>
    <xdr:clientData/>
  </xdr:twoCellAnchor>
  <xdr:twoCellAnchor>
    <xdr:from>
      <xdr:col>11</xdr:col>
      <xdr:colOff>76200</xdr:colOff>
      <xdr:row>19</xdr:row>
      <xdr:rowOff>133350</xdr:rowOff>
    </xdr:from>
    <xdr:to>
      <xdr:col>11</xdr:col>
      <xdr:colOff>752475</xdr:colOff>
      <xdr:row>21</xdr:row>
      <xdr:rowOff>47624</xdr:rowOff>
    </xdr:to>
    <xdr:sp macro="" textlink="">
      <xdr:nvSpPr>
        <xdr:cNvPr id="14" name="Rectángulo 13"/>
        <xdr:cNvSpPr/>
      </xdr:nvSpPr>
      <xdr:spPr>
        <a:xfrm>
          <a:off x="8458200" y="3752850"/>
          <a:ext cx="676275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06/07</a:t>
          </a:r>
        </a:p>
      </xdr:txBody>
    </xdr:sp>
    <xdr:clientData/>
  </xdr:twoCellAnchor>
  <xdr:twoCellAnchor>
    <xdr:from>
      <xdr:col>2</xdr:col>
      <xdr:colOff>619126</xdr:colOff>
      <xdr:row>27</xdr:row>
      <xdr:rowOff>152400</xdr:rowOff>
    </xdr:from>
    <xdr:to>
      <xdr:col>7</xdr:col>
      <xdr:colOff>352426</xdr:colOff>
      <xdr:row>31</xdr:row>
      <xdr:rowOff>161925</xdr:rowOff>
    </xdr:to>
    <xdr:sp macro="" textlink="">
      <xdr:nvSpPr>
        <xdr:cNvPr id="15" name="Flecha izquierda 14"/>
        <xdr:cNvSpPr/>
      </xdr:nvSpPr>
      <xdr:spPr>
        <a:xfrm>
          <a:off x="2143126" y="5295900"/>
          <a:ext cx="3543300" cy="771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TODOS LOS</a:t>
          </a:r>
          <a:r>
            <a:rPr lang="es-MX" sz="1100" baseline="0"/>
            <a:t> MONTOS FUTUROS A VALORES PRESENTES</a:t>
          </a:r>
          <a:endParaRPr lang="es-MX" sz="1100"/>
        </a:p>
      </xdr:txBody>
    </xdr:sp>
    <xdr:clientData/>
  </xdr:twoCellAnchor>
  <xdr:oneCellAnchor>
    <xdr:from>
      <xdr:col>6</xdr:col>
      <xdr:colOff>704850</xdr:colOff>
      <xdr:row>14</xdr:row>
      <xdr:rowOff>171450</xdr:rowOff>
    </xdr:from>
    <xdr:ext cx="776879" cy="311496"/>
    <xdr:sp macro="" textlink="">
      <xdr:nvSpPr>
        <xdr:cNvPr id="16" name="CuadroTexto 15"/>
        <xdr:cNvSpPr txBox="1"/>
      </xdr:nvSpPr>
      <xdr:spPr>
        <a:xfrm>
          <a:off x="5276850" y="2838450"/>
          <a:ext cx="77687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rgbClr val="0000FF"/>
              </a:solidFill>
            </a:rPr>
            <a:t>$64,000</a:t>
          </a:r>
        </a:p>
      </xdr:txBody>
    </xdr:sp>
    <xdr:clientData/>
  </xdr:oneCellAnchor>
  <xdr:oneCellAnchor>
    <xdr:from>
      <xdr:col>11</xdr:col>
      <xdr:colOff>276225</xdr:colOff>
      <xdr:row>14</xdr:row>
      <xdr:rowOff>171450</xdr:rowOff>
    </xdr:from>
    <xdr:ext cx="283539" cy="311496"/>
    <xdr:sp macro="" textlink="">
      <xdr:nvSpPr>
        <xdr:cNvPr id="17" name="CuadroTexto 16"/>
        <xdr:cNvSpPr txBox="1"/>
      </xdr:nvSpPr>
      <xdr:spPr>
        <a:xfrm>
          <a:off x="8658225" y="2838450"/>
          <a:ext cx="2835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6</xdr:col>
      <xdr:colOff>333375</xdr:colOff>
      <xdr:row>40</xdr:row>
      <xdr:rowOff>152400</xdr:rowOff>
    </xdr:from>
    <xdr:ext cx="5515100" cy="264560"/>
    <xdr:sp macro="" textlink="">
      <xdr:nvSpPr>
        <xdr:cNvPr id="18" name="CuadroTexto 17"/>
        <xdr:cNvSpPr txBox="1"/>
      </xdr:nvSpPr>
      <xdr:spPr>
        <a:xfrm>
          <a:off x="4905375" y="7772400"/>
          <a:ext cx="5515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rgbClr val="FF0000"/>
              </a:solidFill>
            </a:rPr>
            <a:t>Falta</a:t>
          </a:r>
          <a:r>
            <a:rPr lang="es-MX" sz="1100" baseline="0">
              <a:solidFill>
                <a:srgbClr val="FF0000"/>
              </a:solidFill>
            </a:rPr>
            <a:t> pagar un 50%  de ese capital (porque se pagó un 20% de anticipo y 30% fue el 2do pago)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361950</xdr:colOff>
      <xdr:row>42</xdr:row>
      <xdr:rowOff>161925</xdr:rowOff>
    </xdr:from>
    <xdr:ext cx="5655010" cy="264560"/>
    <xdr:sp macro="" textlink="">
      <xdr:nvSpPr>
        <xdr:cNvPr id="19" name="CuadroTexto 18"/>
        <xdr:cNvSpPr txBox="1"/>
      </xdr:nvSpPr>
      <xdr:spPr>
        <a:xfrm>
          <a:off x="7296150" y="8162925"/>
          <a:ext cx="56550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Este es el valor presente,</a:t>
          </a:r>
          <a:r>
            <a:rPr lang="es-MX" sz="1100" baseline="0"/>
            <a:t> por lo que se requiere saber su valor futuro (X) en el plazo de 326 días</a:t>
          </a:r>
          <a:endParaRPr lang="es-MX" sz="1100"/>
        </a:p>
      </xdr:txBody>
    </xdr:sp>
    <xdr:clientData/>
  </xdr:oneCellAnchor>
  <xdr:twoCellAnchor>
    <xdr:from>
      <xdr:col>3</xdr:col>
      <xdr:colOff>123825</xdr:colOff>
      <xdr:row>51</xdr:row>
      <xdr:rowOff>19050</xdr:rowOff>
    </xdr:from>
    <xdr:to>
      <xdr:col>6</xdr:col>
      <xdr:colOff>685800</xdr:colOff>
      <xdr:row>56</xdr:row>
      <xdr:rowOff>28575</xdr:rowOff>
    </xdr:to>
    <xdr:sp macro="" textlink="">
      <xdr:nvSpPr>
        <xdr:cNvPr id="20" name="Flecha derecha 19"/>
        <xdr:cNvSpPr/>
      </xdr:nvSpPr>
      <xdr:spPr>
        <a:xfrm>
          <a:off x="2409825" y="9734550"/>
          <a:ext cx="2847975" cy="971550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Monto a pagar el día 06/07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20</xdr:row>
      <xdr:rowOff>180975</xdr:rowOff>
    </xdr:from>
    <xdr:to>
      <xdr:col>12</xdr:col>
      <xdr:colOff>47625</xdr:colOff>
      <xdr:row>22</xdr:row>
      <xdr:rowOff>0</xdr:rowOff>
    </xdr:to>
    <xdr:sp macro="" textlink="">
      <xdr:nvSpPr>
        <xdr:cNvPr id="2" name="Rectángulo 1"/>
        <xdr:cNvSpPr/>
      </xdr:nvSpPr>
      <xdr:spPr>
        <a:xfrm>
          <a:off x="2295525" y="3990975"/>
          <a:ext cx="6896100" cy="2000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733425</xdr:colOff>
      <xdr:row>16</xdr:row>
      <xdr:rowOff>161925</xdr:rowOff>
    </xdr:from>
    <xdr:to>
      <xdr:col>7</xdr:col>
      <xdr:colOff>647700</xdr:colOff>
      <xdr:row>20</xdr:row>
      <xdr:rowOff>180975</xdr:rowOff>
    </xdr:to>
    <xdr:sp macro="" textlink="">
      <xdr:nvSpPr>
        <xdr:cNvPr id="3" name="Rectángulo 2"/>
        <xdr:cNvSpPr/>
      </xdr:nvSpPr>
      <xdr:spPr>
        <a:xfrm>
          <a:off x="5305425" y="3209925"/>
          <a:ext cx="676275" cy="781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$10,000</a:t>
          </a:r>
          <a:br>
            <a:rPr lang="es-MX" sz="1100"/>
          </a:br>
          <a:r>
            <a:rPr lang="es-MX" sz="1100"/>
            <a:t>10/01</a:t>
          </a:r>
        </a:p>
        <a:p>
          <a:pPr algn="ctr"/>
          <a:r>
            <a:rPr lang="es-MX" sz="1100"/>
            <a:t>C2</a:t>
          </a:r>
        </a:p>
      </xdr:txBody>
    </xdr:sp>
    <xdr:clientData/>
  </xdr:twoCellAnchor>
  <xdr:twoCellAnchor>
    <xdr:from>
      <xdr:col>4</xdr:col>
      <xdr:colOff>9525</xdr:colOff>
      <xdr:row>16</xdr:row>
      <xdr:rowOff>161925</xdr:rowOff>
    </xdr:from>
    <xdr:to>
      <xdr:col>4</xdr:col>
      <xdr:colOff>685800</xdr:colOff>
      <xdr:row>20</xdr:row>
      <xdr:rowOff>180975</xdr:rowOff>
    </xdr:to>
    <xdr:sp macro="" textlink="">
      <xdr:nvSpPr>
        <xdr:cNvPr id="4" name="Rectángulo 3"/>
        <xdr:cNvSpPr/>
      </xdr:nvSpPr>
      <xdr:spPr>
        <a:xfrm>
          <a:off x="3057525" y="3209925"/>
          <a:ext cx="676275" cy="781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$16,000</a:t>
          </a:r>
          <a:br>
            <a:rPr lang="es-MX" sz="1100"/>
          </a:br>
          <a:r>
            <a:rPr lang="es-MX" sz="1100"/>
            <a:t>15/10</a:t>
          </a:r>
        </a:p>
        <a:p>
          <a:pPr algn="ctr"/>
          <a:r>
            <a:rPr lang="es-MX" sz="1100"/>
            <a:t>C1</a:t>
          </a:r>
        </a:p>
      </xdr:txBody>
    </xdr:sp>
    <xdr:clientData/>
  </xdr:twoCellAnchor>
  <xdr:twoCellAnchor>
    <xdr:from>
      <xdr:col>8</xdr:col>
      <xdr:colOff>742950</xdr:colOff>
      <xdr:row>22</xdr:row>
      <xdr:rowOff>9525</xdr:rowOff>
    </xdr:from>
    <xdr:to>
      <xdr:col>9</xdr:col>
      <xdr:colOff>657225</xdr:colOff>
      <xdr:row>26</xdr:row>
      <xdr:rowOff>28575</xdr:rowOff>
    </xdr:to>
    <xdr:sp macro="" textlink="">
      <xdr:nvSpPr>
        <xdr:cNvPr id="5" name="Rectángulo 4"/>
        <xdr:cNvSpPr/>
      </xdr:nvSpPr>
      <xdr:spPr>
        <a:xfrm>
          <a:off x="6838950" y="4200525"/>
          <a:ext cx="676275" cy="781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$6,500</a:t>
          </a:r>
          <a:br>
            <a:rPr lang="es-MX" sz="1100"/>
          </a:br>
          <a:r>
            <a:rPr lang="es-MX" sz="1100"/>
            <a:t>12/02</a:t>
          </a:r>
        </a:p>
      </xdr:txBody>
    </xdr:sp>
    <xdr:clientData/>
  </xdr:twoCellAnchor>
  <xdr:twoCellAnchor>
    <xdr:from>
      <xdr:col>11</xdr:col>
      <xdr:colOff>123825</xdr:colOff>
      <xdr:row>22</xdr:row>
      <xdr:rowOff>0</xdr:rowOff>
    </xdr:from>
    <xdr:to>
      <xdr:col>12</xdr:col>
      <xdr:colOff>38100</xdr:colOff>
      <xdr:row>26</xdr:row>
      <xdr:rowOff>19050</xdr:rowOff>
    </xdr:to>
    <xdr:sp macro="" textlink="">
      <xdr:nvSpPr>
        <xdr:cNvPr id="6" name="Rectángulo 5"/>
        <xdr:cNvSpPr/>
      </xdr:nvSpPr>
      <xdr:spPr>
        <a:xfrm>
          <a:off x="8505825" y="4191000"/>
          <a:ext cx="676275" cy="781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$??</a:t>
          </a:r>
          <a:br>
            <a:rPr lang="es-MX" sz="1100"/>
          </a:br>
          <a:r>
            <a:rPr lang="es-MX" sz="1100"/>
            <a:t>19/04</a:t>
          </a:r>
        </a:p>
      </xdr:txBody>
    </xdr:sp>
    <xdr:clientData/>
  </xdr:twoCellAnchor>
  <xdr:twoCellAnchor>
    <xdr:from>
      <xdr:col>3</xdr:col>
      <xdr:colOff>19050</xdr:colOff>
      <xdr:row>14</xdr:row>
      <xdr:rowOff>171450</xdr:rowOff>
    </xdr:from>
    <xdr:to>
      <xdr:col>12</xdr:col>
      <xdr:colOff>38100</xdr:colOff>
      <xdr:row>14</xdr:row>
      <xdr:rowOff>180975</xdr:rowOff>
    </xdr:to>
    <xdr:cxnSp macro="">
      <xdr:nvCxnSpPr>
        <xdr:cNvPr id="8" name="Conector recto 7"/>
        <xdr:cNvCxnSpPr/>
      </xdr:nvCxnSpPr>
      <xdr:spPr>
        <a:xfrm flipV="1">
          <a:off x="2305050" y="2838450"/>
          <a:ext cx="6877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13</xdr:row>
      <xdr:rowOff>133350</xdr:rowOff>
    </xdr:from>
    <xdr:to>
      <xdr:col>4</xdr:col>
      <xdr:colOff>342900</xdr:colOff>
      <xdr:row>16</xdr:row>
      <xdr:rowOff>28576</xdr:rowOff>
    </xdr:to>
    <xdr:cxnSp macro="">
      <xdr:nvCxnSpPr>
        <xdr:cNvPr id="9" name="Conector recto 8"/>
        <xdr:cNvCxnSpPr/>
      </xdr:nvCxnSpPr>
      <xdr:spPr>
        <a:xfrm flipV="1">
          <a:off x="3390900" y="2609850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13</xdr:row>
      <xdr:rowOff>152400</xdr:rowOff>
    </xdr:from>
    <xdr:to>
      <xdr:col>7</xdr:col>
      <xdr:colOff>314325</xdr:colOff>
      <xdr:row>16</xdr:row>
      <xdr:rowOff>47626</xdr:rowOff>
    </xdr:to>
    <xdr:cxnSp macro="">
      <xdr:nvCxnSpPr>
        <xdr:cNvPr id="11" name="Conector recto 10"/>
        <xdr:cNvCxnSpPr/>
      </xdr:nvCxnSpPr>
      <xdr:spPr>
        <a:xfrm flipV="1">
          <a:off x="5648325" y="2628900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14</xdr:row>
      <xdr:rowOff>0</xdr:rowOff>
    </xdr:from>
    <xdr:to>
      <xdr:col>9</xdr:col>
      <xdr:colOff>390525</xdr:colOff>
      <xdr:row>16</xdr:row>
      <xdr:rowOff>85726</xdr:rowOff>
    </xdr:to>
    <xdr:cxnSp macro="">
      <xdr:nvCxnSpPr>
        <xdr:cNvPr id="12" name="Conector recto 11"/>
        <xdr:cNvCxnSpPr/>
      </xdr:nvCxnSpPr>
      <xdr:spPr>
        <a:xfrm flipV="1">
          <a:off x="7248525" y="2667000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13</xdr:row>
      <xdr:rowOff>180975</xdr:rowOff>
    </xdr:from>
    <xdr:to>
      <xdr:col>11</xdr:col>
      <xdr:colOff>495300</xdr:colOff>
      <xdr:row>16</xdr:row>
      <xdr:rowOff>76201</xdr:rowOff>
    </xdr:to>
    <xdr:cxnSp macro="">
      <xdr:nvCxnSpPr>
        <xdr:cNvPr id="13" name="Conector recto 12"/>
        <xdr:cNvCxnSpPr/>
      </xdr:nvCxnSpPr>
      <xdr:spPr>
        <a:xfrm flipV="1">
          <a:off x="8877300" y="2657475"/>
          <a:ext cx="0" cy="4667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13</xdr:row>
      <xdr:rowOff>180975</xdr:rowOff>
    </xdr:from>
    <xdr:to>
      <xdr:col>6</xdr:col>
      <xdr:colOff>571500</xdr:colOff>
      <xdr:row>15</xdr:row>
      <xdr:rowOff>95249</xdr:rowOff>
    </xdr:to>
    <xdr:sp macro="" textlink="">
      <xdr:nvSpPr>
        <xdr:cNvPr id="14" name="Rectángulo 13"/>
        <xdr:cNvSpPr/>
      </xdr:nvSpPr>
      <xdr:spPr>
        <a:xfrm>
          <a:off x="3886200" y="2657475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88</a:t>
          </a:r>
        </a:p>
      </xdr:txBody>
    </xdr:sp>
    <xdr:clientData/>
  </xdr:twoCellAnchor>
  <xdr:twoCellAnchor>
    <xdr:from>
      <xdr:col>7</xdr:col>
      <xdr:colOff>514350</xdr:colOff>
      <xdr:row>14</xdr:row>
      <xdr:rowOff>9525</xdr:rowOff>
    </xdr:from>
    <xdr:to>
      <xdr:col>9</xdr:col>
      <xdr:colOff>247650</xdr:colOff>
      <xdr:row>15</xdr:row>
      <xdr:rowOff>114299</xdr:rowOff>
    </xdr:to>
    <xdr:sp macro="" textlink="">
      <xdr:nvSpPr>
        <xdr:cNvPr id="15" name="Rectángulo 14"/>
        <xdr:cNvSpPr/>
      </xdr:nvSpPr>
      <xdr:spPr>
        <a:xfrm>
          <a:off x="5848350" y="2676525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32</a:t>
          </a:r>
        </a:p>
      </xdr:txBody>
    </xdr:sp>
    <xdr:clientData/>
  </xdr:twoCellAnchor>
  <xdr:twoCellAnchor>
    <xdr:from>
      <xdr:col>9</xdr:col>
      <xdr:colOff>600075</xdr:colOff>
      <xdr:row>14</xdr:row>
      <xdr:rowOff>0</xdr:rowOff>
    </xdr:from>
    <xdr:to>
      <xdr:col>11</xdr:col>
      <xdr:colOff>333375</xdr:colOff>
      <xdr:row>15</xdr:row>
      <xdr:rowOff>104774</xdr:rowOff>
    </xdr:to>
    <xdr:sp macro="" textlink="">
      <xdr:nvSpPr>
        <xdr:cNvPr id="16" name="Rectángulo 15"/>
        <xdr:cNvSpPr/>
      </xdr:nvSpPr>
      <xdr:spPr>
        <a:xfrm>
          <a:off x="7458075" y="2667000"/>
          <a:ext cx="1257300" cy="295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66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J19" sqref="J19"/>
    </sheetView>
  </sheetViews>
  <sheetFormatPr baseColWidth="10" defaultRowHeight="15" x14ac:dyDescent="0.25"/>
  <sheetData>
    <row r="3" spans="1:9" x14ac:dyDescent="0.25">
      <c r="A3" s="46" t="s">
        <v>17</v>
      </c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9" x14ac:dyDescent="0.25">
      <c r="A8" s="46"/>
      <c r="B8" s="46"/>
      <c r="C8" s="46"/>
      <c r="D8" s="46"/>
      <c r="E8" s="46"/>
      <c r="F8" s="46"/>
      <c r="G8" s="46"/>
      <c r="H8" s="46"/>
      <c r="I8" s="46"/>
    </row>
    <row r="10" spans="1:9" x14ac:dyDescent="0.25">
      <c r="A10" s="42" t="s">
        <v>65</v>
      </c>
    </row>
    <row r="11" spans="1:9" x14ac:dyDescent="0.25">
      <c r="A11" s="42" t="s">
        <v>18</v>
      </c>
      <c r="D11" t="s">
        <v>54</v>
      </c>
      <c r="E11">
        <v>3600</v>
      </c>
      <c r="H11" t="s">
        <v>55</v>
      </c>
    </row>
    <row r="12" spans="1:9" x14ac:dyDescent="0.25">
      <c r="A12" s="42" t="s">
        <v>19</v>
      </c>
      <c r="D12" t="s">
        <v>8</v>
      </c>
      <c r="E12">
        <v>3000</v>
      </c>
      <c r="H12" t="s">
        <v>56</v>
      </c>
    </row>
    <row r="13" spans="1:9" x14ac:dyDescent="0.25">
      <c r="G13" t="s">
        <v>31</v>
      </c>
      <c r="H13" t="s">
        <v>57</v>
      </c>
    </row>
    <row r="14" spans="1:9" x14ac:dyDescent="0.25">
      <c r="C14" t="s">
        <v>25</v>
      </c>
    </row>
    <row r="15" spans="1:9" x14ac:dyDescent="0.25">
      <c r="C15" t="s">
        <v>7</v>
      </c>
    </row>
    <row r="16" spans="1:9" x14ac:dyDescent="0.25">
      <c r="D16" s="24" t="s">
        <v>30</v>
      </c>
      <c r="E16" s="24">
        <f>E11-E12</f>
        <v>600</v>
      </c>
      <c r="F16" t="s">
        <v>64</v>
      </c>
    </row>
    <row r="18" spans="4:6" x14ac:dyDescent="0.25">
      <c r="D18" s="24" t="s">
        <v>31</v>
      </c>
      <c r="E18" s="32">
        <f>(3600/3000)-1</f>
        <v>0.19999999999999996</v>
      </c>
      <c r="F18" t="s">
        <v>59</v>
      </c>
    </row>
    <row r="20" spans="4:6" x14ac:dyDescent="0.25">
      <c r="D20" s="24" t="s">
        <v>31</v>
      </c>
      <c r="E20" s="33">
        <f>(3600/3000)-1</f>
        <v>0.19999999999999996</v>
      </c>
      <c r="F20" t="s">
        <v>58</v>
      </c>
    </row>
  </sheetData>
  <mergeCells count="1">
    <mergeCell ref="A3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F14" sqref="F14"/>
    </sheetView>
  </sheetViews>
  <sheetFormatPr baseColWidth="10" defaultRowHeight="15" x14ac:dyDescent="0.25"/>
  <sheetData>
    <row r="2" spans="1:9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6"/>
      <c r="B7" s="46"/>
      <c r="C7" s="46"/>
      <c r="D7" s="46"/>
      <c r="E7" s="46"/>
      <c r="F7" s="46"/>
      <c r="G7" s="46"/>
      <c r="H7" s="46"/>
      <c r="I7" s="46"/>
    </row>
    <row r="10" spans="1:9" x14ac:dyDescent="0.25">
      <c r="C10" t="s">
        <v>54</v>
      </c>
    </row>
    <row r="11" spans="1:9" x14ac:dyDescent="0.25">
      <c r="C11" t="s">
        <v>8</v>
      </c>
      <c r="D11">
        <v>9700</v>
      </c>
    </row>
    <row r="13" spans="1:9" x14ac:dyDescent="0.25">
      <c r="B13" t="s">
        <v>60</v>
      </c>
    </row>
    <row r="14" spans="1:9" x14ac:dyDescent="0.25">
      <c r="B14" t="s">
        <v>61</v>
      </c>
    </row>
    <row r="15" spans="1:9" x14ac:dyDescent="0.25">
      <c r="C15" s="24" t="s">
        <v>54</v>
      </c>
      <c r="D15" s="34">
        <f>9700*(1+(0.09)*(1))</f>
        <v>10573</v>
      </c>
    </row>
    <row r="17" spans="3:4" x14ac:dyDescent="0.25">
      <c r="C17" t="s">
        <v>25</v>
      </c>
    </row>
    <row r="18" spans="3:4" x14ac:dyDescent="0.25">
      <c r="C18" t="s">
        <v>7</v>
      </c>
    </row>
    <row r="20" spans="3:4" x14ac:dyDescent="0.25">
      <c r="C20" s="35" t="s">
        <v>30</v>
      </c>
      <c r="D20" s="36">
        <f>D15-D11</f>
        <v>873</v>
      </c>
    </row>
  </sheetData>
  <mergeCells count="1">
    <mergeCell ref="A2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F19" sqref="F19"/>
    </sheetView>
  </sheetViews>
  <sheetFormatPr baseColWidth="10" defaultRowHeight="15" x14ac:dyDescent="0.25"/>
  <cols>
    <col min="4" max="4" width="12.5703125" bestFit="1" customWidth="1"/>
  </cols>
  <sheetData>
    <row r="3" spans="1:9" x14ac:dyDescent="0.25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9" x14ac:dyDescent="0.25">
      <c r="A8" s="46"/>
      <c r="B8" s="46"/>
      <c r="C8" s="46"/>
      <c r="D8" s="46"/>
      <c r="E8" s="46"/>
      <c r="F8" s="46"/>
      <c r="G8" s="46"/>
      <c r="H8" s="46"/>
      <c r="I8" s="46"/>
    </row>
    <row r="11" spans="1:9" x14ac:dyDescent="0.25">
      <c r="C11" t="s">
        <v>54</v>
      </c>
    </row>
    <row r="12" spans="1:9" x14ac:dyDescent="0.25">
      <c r="C12" t="s">
        <v>8</v>
      </c>
      <c r="D12" s="26">
        <v>128600</v>
      </c>
    </row>
    <row r="13" spans="1:9" x14ac:dyDescent="0.25">
      <c r="C13" t="s">
        <v>31</v>
      </c>
      <c r="D13">
        <v>0.1</v>
      </c>
    </row>
    <row r="14" spans="1:9" x14ac:dyDescent="0.25">
      <c r="B14" t="s">
        <v>60</v>
      </c>
    </row>
    <row r="15" spans="1:9" x14ac:dyDescent="0.25">
      <c r="B15" t="s">
        <v>62</v>
      </c>
    </row>
    <row r="16" spans="1:9" x14ac:dyDescent="0.25">
      <c r="C16" s="47" t="s">
        <v>54</v>
      </c>
      <c r="D16" s="48">
        <f>128600*(1+(0.1)*(2))</f>
        <v>154320</v>
      </c>
    </row>
    <row r="18" spans="3:4" x14ac:dyDescent="0.25">
      <c r="C18" t="s">
        <v>25</v>
      </c>
    </row>
    <row r="19" spans="3:4" x14ac:dyDescent="0.25">
      <c r="C19" t="s">
        <v>7</v>
      </c>
    </row>
    <row r="21" spans="3:4" x14ac:dyDescent="0.25">
      <c r="C21" s="35" t="s">
        <v>30</v>
      </c>
      <c r="D21" s="36">
        <f>D16-D12</f>
        <v>25720</v>
      </c>
    </row>
  </sheetData>
  <mergeCells count="1">
    <mergeCell ref="A3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1"/>
  <sheetViews>
    <sheetView workbookViewId="0">
      <selection activeCell="G21" sqref="G21"/>
    </sheetView>
  </sheetViews>
  <sheetFormatPr baseColWidth="10" defaultRowHeight="15" x14ac:dyDescent="0.25"/>
  <cols>
    <col min="4" max="4" width="12.5703125" bestFit="1" customWidth="1"/>
  </cols>
  <sheetData>
    <row r="3" spans="1:15" x14ac:dyDescent="0.25">
      <c r="A3" s="46" t="s">
        <v>22</v>
      </c>
      <c r="B3" s="46"/>
      <c r="C3" s="46"/>
      <c r="D3" s="46"/>
      <c r="E3" s="46"/>
      <c r="F3" s="46"/>
      <c r="G3" s="46"/>
      <c r="H3" s="46"/>
      <c r="I3" s="46"/>
    </row>
    <row r="4" spans="1:15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15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15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15" x14ac:dyDescent="0.25">
      <c r="A8" s="46"/>
      <c r="B8" s="46"/>
      <c r="C8" s="46"/>
      <c r="D8" s="46"/>
      <c r="E8" s="46"/>
      <c r="F8" s="46"/>
      <c r="G8" s="46"/>
      <c r="H8" s="46"/>
      <c r="I8" s="46"/>
    </row>
    <row r="11" spans="1:15" x14ac:dyDescent="0.25">
      <c r="C11" s="2" t="s">
        <v>54</v>
      </c>
    </row>
    <row r="12" spans="1:15" x14ac:dyDescent="0.25">
      <c r="C12" s="2" t="s">
        <v>8</v>
      </c>
      <c r="D12" s="3">
        <v>34000</v>
      </c>
    </row>
    <row r="13" spans="1:15" x14ac:dyDescent="0.25">
      <c r="C13" s="2" t="s">
        <v>31</v>
      </c>
      <c r="D13" s="2">
        <v>3.5000000000000003E-2</v>
      </c>
    </row>
    <row r="14" spans="1:15" x14ac:dyDescent="0.25">
      <c r="B14" t="s">
        <v>60</v>
      </c>
      <c r="O14">
        <f>30*200</f>
        <v>6000</v>
      </c>
    </row>
    <row r="15" spans="1:15" x14ac:dyDescent="0.25">
      <c r="B15" t="s">
        <v>63</v>
      </c>
    </row>
    <row r="16" spans="1:15" x14ac:dyDescent="0.25">
      <c r="C16" s="47" t="s">
        <v>54</v>
      </c>
      <c r="D16" s="48">
        <f>34000*(1+(0.035/30)*(21))</f>
        <v>34833</v>
      </c>
    </row>
    <row r="18" spans="3:4" x14ac:dyDescent="0.25">
      <c r="C18" t="s">
        <v>25</v>
      </c>
    </row>
    <row r="19" spans="3:4" x14ac:dyDescent="0.25">
      <c r="C19" t="s">
        <v>7</v>
      </c>
    </row>
    <row r="21" spans="3:4" x14ac:dyDescent="0.25">
      <c r="C21" s="35" t="s">
        <v>30</v>
      </c>
      <c r="D21" s="36">
        <f>D16-D12</f>
        <v>833</v>
      </c>
    </row>
  </sheetData>
  <mergeCells count="1">
    <mergeCell ref="A3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G21" sqref="G21"/>
    </sheetView>
  </sheetViews>
  <sheetFormatPr baseColWidth="10" defaultRowHeight="15" x14ac:dyDescent="0.25"/>
  <sheetData>
    <row r="3" spans="1:9" x14ac:dyDescent="0.25">
      <c r="A3" s="46" t="s">
        <v>66</v>
      </c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9" x14ac:dyDescent="0.25">
      <c r="A8" s="46"/>
      <c r="B8" s="46"/>
      <c r="C8" s="46"/>
      <c r="D8" s="46"/>
      <c r="E8" s="46"/>
      <c r="F8" s="46"/>
      <c r="G8" s="46"/>
      <c r="H8" s="46"/>
      <c r="I8" s="46"/>
    </row>
    <row r="12" spans="1:9" x14ac:dyDescent="0.25">
      <c r="B12" s="50" t="s">
        <v>67</v>
      </c>
      <c r="C12" s="50"/>
      <c r="D12" s="26"/>
      <c r="E12" t="s">
        <v>68</v>
      </c>
      <c r="H12" t="s">
        <v>69</v>
      </c>
    </row>
    <row r="13" spans="1:9" x14ac:dyDescent="0.25">
      <c r="B13" s="51" t="s">
        <v>0</v>
      </c>
      <c r="C13" s="52">
        <f>C14*(1+(C15*C16))</f>
        <v>22440</v>
      </c>
    </row>
    <row r="14" spans="1:9" x14ac:dyDescent="0.25">
      <c r="B14" s="2" t="s">
        <v>3</v>
      </c>
      <c r="C14" s="3">
        <v>22000</v>
      </c>
    </row>
    <row r="15" spans="1:9" x14ac:dyDescent="0.25">
      <c r="B15" s="2" t="s">
        <v>1</v>
      </c>
      <c r="C15" s="53">
        <v>0.08</v>
      </c>
      <c r="E15" s="24" t="s">
        <v>31</v>
      </c>
      <c r="F15" s="54">
        <v>0.08</v>
      </c>
    </row>
    <row r="16" spans="1:9" x14ac:dyDescent="0.25">
      <c r="B16" s="2" t="s">
        <v>2</v>
      </c>
      <c r="C16" s="2">
        <f>13/52</f>
        <v>0.25</v>
      </c>
      <c r="D16" s="48"/>
    </row>
    <row r="24" spans="4:4" x14ac:dyDescent="0.25">
      <c r="D24" s="49"/>
    </row>
  </sheetData>
  <mergeCells count="2">
    <mergeCell ref="A3:I8"/>
    <mergeCell ref="B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showGridLines="0" topLeftCell="A10" zoomScale="120" zoomScaleNormal="120" workbookViewId="0">
      <selection activeCell="G19" sqref="G19"/>
    </sheetView>
  </sheetViews>
  <sheetFormatPr baseColWidth="10" defaultRowHeight="15" x14ac:dyDescent="0.25"/>
  <sheetData>
    <row r="3" spans="1:9" x14ac:dyDescent="0.25">
      <c r="A3" s="41" t="s">
        <v>23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41"/>
    </row>
    <row r="8" spans="1:9" x14ac:dyDescent="0.25">
      <c r="A8" s="41"/>
      <c r="B8" s="41"/>
      <c r="C8" s="41"/>
      <c r="D8" s="41"/>
      <c r="E8" s="41"/>
      <c r="F8" s="41"/>
      <c r="G8" s="41"/>
      <c r="H8" s="41"/>
      <c r="I8" s="41"/>
    </row>
    <row r="11" spans="1:9" x14ac:dyDescent="0.25">
      <c r="E11" s="2" t="s">
        <v>3</v>
      </c>
      <c r="F11" s="2">
        <v>14500</v>
      </c>
    </row>
    <row r="12" spans="1:9" x14ac:dyDescent="0.25">
      <c r="E12" s="43" t="s">
        <v>2</v>
      </c>
      <c r="F12" s="43">
        <f>6/12</f>
        <v>0.5</v>
      </c>
    </row>
    <row r="13" spans="1:9" x14ac:dyDescent="0.25">
      <c r="E13" s="2" t="s">
        <v>0</v>
      </c>
      <c r="F13" s="2">
        <v>15000</v>
      </c>
    </row>
    <row r="14" spans="1:9" x14ac:dyDescent="0.25">
      <c r="C14" t="s">
        <v>25</v>
      </c>
      <c r="E14" s="9" t="s">
        <v>1</v>
      </c>
    </row>
    <row r="16" spans="1:9" x14ac:dyDescent="0.25">
      <c r="E16" t="s">
        <v>26</v>
      </c>
    </row>
    <row r="17" spans="3:9" x14ac:dyDescent="0.25">
      <c r="E17" t="s">
        <v>27</v>
      </c>
    </row>
    <row r="18" spans="3:9" ht="15.75" x14ac:dyDescent="0.25">
      <c r="E18" s="6" t="s">
        <v>28</v>
      </c>
    </row>
    <row r="19" spans="3:9" x14ac:dyDescent="0.25">
      <c r="H19" t="s">
        <v>30</v>
      </c>
      <c r="I19" s="10">
        <f>14500*(0.068966)*(0.5)</f>
        <v>500.00349999999997</v>
      </c>
    </row>
    <row r="22" spans="3:9" x14ac:dyDescent="0.25">
      <c r="C22" t="s">
        <v>24</v>
      </c>
      <c r="E22" s="8" t="s">
        <v>29</v>
      </c>
      <c r="H22">
        <f>500/F11</f>
        <v>3.4482758620689655E-2</v>
      </c>
    </row>
    <row r="23" spans="3:9" x14ac:dyDescent="0.25">
      <c r="E23" s="8"/>
    </row>
    <row r="24" spans="3:9" x14ac:dyDescent="0.25">
      <c r="E24" s="8" t="s">
        <v>32</v>
      </c>
    </row>
    <row r="25" spans="3:9" x14ac:dyDescent="0.25">
      <c r="E25" s="8">
        <f>500/14500</f>
        <v>3.4482758620689655E-2</v>
      </c>
    </row>
    <row r="26" spans="3:9" x14ac:dyDescent="0.25">
      <c r="E26" s="8" t="s">
        <v>33</v>
      </c>
    </row>
    <row r="27" spans="3:9" x14ac:dyDescent="0.25">
      <c r="E27" s="8" t="s">
        <v>31</v>
      </c>
      <c r="F27" s="8" t="s">
        <v>34</v>
      </c>
    </row>
    <row r="28" spans="3:9" x14ac:dyDescent="0.25">
      <c r="E28" s="44" t="s">
        <v>31</v>
      </c>
      <c r="F28" s="45">
        <f>(500/(14500*0.5))</f>
        <v>6.8965517241379309E-2</v>
      </c>
    </row>
  </sheetData>
  <mergeCells count="1">
    <mergeCell ref="A3:I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L7" sqref="L7"/>
    </sheetView>
  </sheetViews>
  <sheetFormatPr baseColWidth="10" defaultRowHeight="15" x14ac:dyDescent="0.25"/>
  <sheetData>
    <row r="2" spans="1:9" x14ac:dyDescent="0.25">
      <c r="A2" s="41" t="s">
        <v>10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41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 t="s">
        <v>9</v>
      </c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 t="s">
        <v>11</v>
      </c>
      <c r="B10" s="42"/>
      <c r="C10" s="42"/>
      <c r="D10" s="42"/>
      <c r="E10" s="42"/>
      <c r="F10" s="42"/>
      <c r="G10" s="42"/>
      <c r="H10" s="42"/>
      <c r="I10" s="42"/>
    </row>
    <row r="22" spans="4:8" x14ac:dyDescent="0.25">
      <c r="D22" s="4" t="s">
        <v>38</v>
      </c>
      <c r="E22" s="4" t="s">
        <v>39</v>
      </c>
      <c r="F22" s="4" t="s">
        <v>40</v>
      </c>
    </row>
    <row r="23" spans="4:8" x14ac:dyDescent="0.25">
      <c r="D23" s="23">
        <v>43905</v>
      </c>
      <c r="E23" s="23">
        <v>43998</v>
      </c>
      <c r="F23">
        <f>E23-D23</f>
        <v>93</v>
      </c>
    </row>
    <row r="24" spans="4:8" x14ac:dyDescent="0.25">
      <c r="D24" s="23">
        <v>43905</v>
      </c>
      <c r="E24" s="23">
        <v>44031</v>
      </c>
      <c r="F24">
        <f>E24-D24</f>
        <v>126</v>
      </c>
    </row>
    <row r="25" spans="4:8" x14ac:dyDescent="0.25">
      <c r="D25" s="23">
        <v>43905</v>
      </c>
      <c r="E25" s="23">
        <v>44178</v>
      </c>
      <c r="F25">
        <f>E25-D25</f>
        <v>273</v>
      </c>
    </row>
    <row r="32" spans="4:8" x14ac:dyDescent="0.25">
      <c r="E32" s="1" t="s">
        <v>0</v>
      </c>
      <c r="F32" s="1" t="s">
        <v>1</v>
      </c>
      <c r="G32" s="1" t="s">
        <v>2</v>
      </c>
      <c r="H32" s="1" t="s">
        <v>3</v>
      </c>
    </row>
    <row r="33" spans="4:8" x14ac:dyDescent="0.25">
      <c r="D33" s="18" t="s">
        <v>4</v>
      </c>
      <c r="E33" s="19">
        <v>6000</v>
      </c>
      <c r="F33" s="20">
        <v>3.1E-2</v>
      </c>
      <c r="G33" s="21">
        <v>93</v>
      </c>
      <c r="H33" s="22">
        <f>E33/((1+(F33*(G33/360))))</f>
        <v>5952.331743289159</v>
      </c>
    </row>
    <row r="34" spans="4:8" x14ac:dyDescent="0.25">
      <c r="D34" s="18" t="s">
        <v>5</v>
      </c>
      <c r="E34" s="19">
        <v>13000</v>
      </c>
      <c r="F34" s="20">
        <v>3.1E-2</v>
      </c>
      <c r="G34" s="21">
        <v>126</v>
      </c>
      <c r="H34" s="22">
        <f t="shared" ref="H34:H35" si="0">E34/((1+(F34*(G34/360))))</f>
        <v>12860.463965969233</v>
      </c>
    </row>
    <row r="35" spans="4:8" x14ac:dyDescent="0.25">
      <c r="D35" s="18" t="s">
        <v>6</v>
      </c>
      <c r="E35" s="19">
        <v>8500</v>
      </c>
      <c r="F35" s="20">
        <v>3.1E-2</v>
      </c>
      <c r="G35" s="21">
        <v>273</v>
      </c>
      <c r="H35" s="22">
        <f t="shared" si="0"/>
        <v>8304.7687284747735</v>
      </c>
    </row>
    <row r="38" spans="4:8" ht="15" customHeight="1" x14ac:dyDescent="0.25">
      <c r="D38" s="39" t="s">
        <v>41</v>
      </c>
      <c r="E38" s="39"/>
      <c r="F38" s="39"/>
      <c r="G38" s="40"/>
      <c r="H38" s="38">
        <f>SUM(H33:H37)</f>
        <v>27117.564437733166</v>
      </c>
    </row>
    <row r="39" spans="4:8" x14ac:dyDescent="0.25">
      <c r="D39" s="39"/>
      <c r="E39" s="39"/>
      <c r="F39" s="39"/>
      <c r="G39" s="40"/>
      <c r="H39" s="38"/>
    </row>
  </sheetData>
  <mergeCells count="3">
    <mergeCell ref="A2:I7"/>
    <mergeCell ref="H38:H39"/>
    <mergeCell ref="D38:G3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K9" sqref="K9"/>
    </sheetView>
  </sheetViews>
  <sheetFormatPr baseColWidth="10" defaultRowHeight="15" x14ac:dyDescent="0.25"/>
  <cols>
    <col min="9" max="9" width="12.5703125" bestFit="1" customWidth="1"/>
    <col min="12" max="12" width="12.5703125" bestFit="1" customWidth="1"/>
  </cols>
  <sheetData>
    <row r="2" spans="1:9" x14ac:dyDescent="0.25">
      <c r="A2" s="37" t="s">
        <v>13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9" spans="1:9" x14ac:dyDescent="0.25">
      <c r="A9" t="s">
        <v>9</v>
      </c>
    </row>
    <row r="10" spans="1:9" x14ac:dyDescent="0.25">
      <c r="A10" t="s">
        <v>14</v>
      </c>
    </row>
    <row r="11" spans="1:9" x14ac:dyDescent="0.25">
      <c r="A11" t="s">
        <v>15</v>
      </c>
    </row>
    <row r="12" spans="1:9" x14ac:dyDescent="0.25">
      <c r="A12" t="s">
        <v>16</v>
      </c>
    </row>
    <row r="25" spans="4:6" x14ac:dyDescent="0.25">
      <c r="D25" s="4" t="s">
        <v>38</v>
      </c>
      <c r="E25" s="4" t="s">
        <v>39</v>
      </c>
      <c r="F25" s="4" t="s">
        <v>40</v>
      </c>
    </row>
    <row r="26" spans="4:6" x14ac:dyDescent="0.25">
      <c r="D26" s="23">
        <v>43692</v>
      </c>
      <c r="E26" s="23">
        <v>43946</v>
      </c>
      <c r="F26">
        <f>E26-D26</f>
        <v>254</v>
      </c>
    </row>
    <row r="27" spans="4:6" x14ac:dyDescent="0.25">
      <c r="D27" s="23">
        <v>43692</v>
      </c>
      <c r="E27" s="23">
        <v>44018</v>
      </c>
      <c r="F27">
        <f>E27-D27</f>
        <v>326</v>
      </c>
    </row>
    <row r="34" spans="4:11" x14ac:dyDescent="0.25">
      <c r="E34" s="1" t="s">
        <v>0</v>
      </c>
      <c r="F34" s="1" t="s">
        <v>1</v>
      </c>
      <c r="G34" s="1" t="s">
        <v>2</v>
      </c>
      <c r="H34" s="1" t="s">
        <v>3</v>
      </c>
    </row>
    <row r="35" spans="4:11" x14ac:dyDescent="0.25">
      <c r="D35" s="18" t="s">
        <v>3</v>
      </c>
      <c r="E35" s="19">
        <v>64000</v>
      </c>
      <c r="F35" s="20">
        <v>0.11799999999999999</v>
      </c>
      <c r="G35" s="21">
        <v>253</v>
      </c>
      <c r="H35" s="22">
        <f>E35/((1+(F35*(G35/360))))</f>
        <v>59099.047335669253</v>
      </c>
    </row>
    <row r="38" spans="4:11" x14ac:dyDescent="0.25">
      <c r="H38" t="s">
        <v>42</v>
      </c>
    </row>
    <row r="40" spans="4:11" x14ac:dyDescent="0.25">
      <c r="H40" s="30" t="s">
        <v>8</v>
      </c>
      <c r="I40" s="31">
        <f>H35/0.3</f>
        <v>196996.82445223085</v>
      </c>
      <c r="K40" t="s">
        <v>51</v>
      </c>
    </row>
    <row r="44" spans="4:11" x14ac:dyDescent="0.25">
      <c r="H44" s="24" t="s">
        <v>43</v>
      </c>
      <c r="I44" s="27">
        <f>0.5*I40</f>
        <v>98498.412226115426</v>
      </c>
    </row>
    <row r="49" spans="4:12" x14ac:dyDescent="0.25">
      <c r="E49" s="1" t="s">
        <v>3</v>
      </c>
      <c r="F49" s="1" t="s">
        <v>1</v>
      </c>
      <c r="G49" s="1" t="s">
        <v>2</v>
      </c>
      <c r="H49" s="1" t="s">
        <v>0</v>
      </c>
    </row>
    <row r="50" spans="4:12" x14ac:dyDescent="0.25">
      <c r="D50" s="18" t="s">
        <v>0</v>
      </c>
      <c r="E50" s="19">
        <f>I44</f>
        <v>98498.412226115426</v>
      </c>
      <c r="F50" s="20">
        <v>0.11799999999999999</v>
      </c>
      <c r="G50" s="21">
        <v>326</v>
      </c>
      <c r="H50" s="22">
        <f>E50*((1+(F50*(G50/360))))</f>
        <v>109023.51478587711</v>
      </c>
    </row>
    <row r="53" spans="4:12" x14ac:dyDescent="0.25">
      <c r="K53" t="s">
        <v>45</v>
      </c>
    </row>
    <row r="54" spans="4:12" ht="15.75" x14ac:dyDescent="0.25">
      <c r="H54" s="25" t="s">
        <v>44</v>
      </c>
      <c r="K54" t="s">
        <v>46</v>
      </c>
      <c r="L54" s="26">
        <v>64000</v>
      </c>
    </row>
    <row r="55" spans="4:12" x14ac:dyDescent="0.25">
      <c r="K55" t="s">
        <v>47</v>
      </c>
      <c r="L55" s="26">
        <v>108991</v>
      </c>
    </row>
    <row r="57" spans="4:12" x14ac:dyDescent="0.25">
      <c r="K57" t="s">
        <v>48</v>
      </c>
      <c r="L57" s="26">
        <f>SUM(L53:L55)</f>
        <v>172991</v>
      </c>
    </row>
    <row r="59" spans="4:12" x14ac:dyDescent="0.25">
      <c r="K59" t="s">
        <v>49</v>
      </c>
      <c r="L59" s="26">
        <v>98468.61</v>
      </c>
    </row>
    <row r="61" spans="4:12" ht="15.75" x14ac:dyDescent="0.25">
      <c r="K61" s="28" t="s">
        <v>50</v>
      </c>
      <c r="L61" s="29">
        <f>L57-L59</f>
        <v>74522.39</v>
      </c>
    </row>
  </sheetData>
  <mergeCells count="1">
    <mergeCell ref="A2:I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topLeftCell="A28" workbookViewId="0">
      <selection activeCell="E46" sqref="E46"/>
    </sheetView>
  </sheetViews>
  <sheetFormatPr baseColWidth="10" defaultRowHeight="15" x14ac:dyDescent="0.25"/>
  <cols>
    <col min="12" max="12" width="12.7109375" bestFit="1" customWidth="1"/>
  </cols>
  <sheetData>
    <row r="2" spans="1:9" x14ac:dyDescent="0.25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9" spans="1:9" x14ac:dyDescent="0.25">
      <c r="A9" t="s">
        <v>9</v>
      </c>
    </row>
    <row r="10" spans="1:9" x14ac:dyDescent="0.25">
      <c r="A10" t="s">
        <v>11</v>
      </c>
    </row>
    <row r="27" spans="4:5" x14ac:dyDescent="0.25">
      <c r="E27" s="11" t="s">
        <v>35</v>
      </c>
    </row>
    <row r="28" spans="4:5" x14ac:dyDescent="0.25">
      <c r="D28" t="s">
        <v>4</v>
      </c>
      <c r="E28">
        <f>88+32+66</f>
        <v>186</v>
      </c>
    </row>
    <row r="29" spans="4:5" x14ac:dyDescent="0.25">
      <c r="D29" t="s">
        <v>5</v>
      </c>
      <c r="E29">
        <f>32+66</f>
        <v>98</v>
      </c>
    </row>
    <row r="30" spans="4:5" x14ac:dyDescent="0.25">
      <c r="D30" t="s">
        <v>6</v>
      </c>
      <c r="E30">
        <v>66</v>
      </c>
    </row>
    <row r="34" spans="6:12" x14ac:dyDescent="0.25">
      <c r="G34" s="1" t="s">
        <v>3</v>
      </c>
      <c r="H34" s="1" t="s">
        <v>1</v>
      </c>
      <c r="I34" s="1" t="s">
        <v>2</v>
      </c>
      <c r="J34" s="1" t="s">
        <v>0</v>
      </c>
    </row>
    <row r="35" spans="6:12" x14ac:dyDescent="0.25">
      <c r="F35" s="13" t="s">
        <v>4</v>
      </c>
      <c r="G35" s="14">
        <v>16000</v>
      </c>
      <c r="H35" s="15">
        <v>7.8E-2</v>
      </c>
      <c r="I35" s="16">
        <v>186</v>
      </c>
      <c r="J35" s="17">
        <f>G35*((1+(H35*(I35/360))))</f>
        <v>16644.8</v>
      </c>
      <c r="L35" s="4" t="s">
        <v>36</v>
      </c>
    </row>
    <row r="36" spans="6:12" x14ac:dyDescent="0.25">
      <c r="F36" s="13" t="s">
        <v>5</v>
      </c>
      <c r="G36" s="14">
        <v>10000</v>
      </c>
      <c r="H36" s="15">
        <v>7.8E-2</v>
      </c>
      <c r="I36" s="16">
        <f>66+32</f>
        <v>98</v>
      </c>
      <c r="J36" s="17">
        <f>G36*((1+(H36*(I36/360))))</f>
        <v>10212.333333333334</v>
      </c>
      <c r="L36" s="12">
        <f>J35+J36</f>
        <v>26857.133333333331</v>
      </c>
    </row>
    <row r="37" spans="6:12" x14ac:dyDescent="0.25">
      <c r="F37" s="18" t="s">
        <v>6</v>
      </c>
      <c r="G37" s="19">
        <v>6500</v>
      </c>
      <c r="H37" s="20">
        <v>7.8E-2</v>
      </c>
      <c r="I37" s="21">
        <v>66</v>
      </c>
      <c r="J37" s="22">
        <f>G37*((1+(H37*(I37/360))))</f>
        <v>6592.95</v>
      </c>
    </row>
    <row r="39" spans="6:12" ht="15.75" x14ac:dyDescent="0.25">
      <c r="K39" s="7" t="s">
        <v>37</v>
      </c>
      <c r="L39" s="29">
        <f>L36-J37</f>
        <v>20264.183333333331</v>
      </c>
    </row>
    <row r="42" spans="6:12" x14ac:dyDescent="0.25">
      <c r="G42" s="5"/>
      <c r="K42" t="s">
        <v>52</v>
      </c>
      <c r="L42" s="26">
        <f>16000+10000</f>
        <v>26000</v>
      </c>
    </row>
    <row r="43" spans="6:12" x14ac:dyDescent="0.25">
      <c r="K43" s="5" t="s">
        <v>53</v>
      </c>
      <c r="L43" s="26">
        <v>6500</v>
      </c>
    </row>
    <row r="44" spans="6:12" x14ac:dyDescent="0.25">
      <c r="L44" s="26"/>
    </row>
    <row r="45" spans="6:12" x14ac:dyDescent="0.25">
      <c r="K45" t="s">
        <v>3</v>
      </c>
      <c r="L45" s="26">
        <f>L42-L43</f>
        <v>19500</v>
      </c>
    </row>
    <row r="46" spans="6:12" x14ac:dyDescent="0.25">
      <c r="K46" t="s">
        <v>25</v>
      </c>
      <c r="L46" s="26"/>
    </row>
    <row r="47" spans="6:12" x14ac:dyDescent="0.25">
      <c r="K47" t="s">
        <v>7</v>
      </c>
      <c r="L47" s="26">
        <f>20264.18-19500</f>
        <v>764.18000000000029</v>
      </c>
    </row>
    <row r="49" spans="11:12" x14ac:dyDescent="0.25">
      <c r="K49" s="55" t="s">
        <v>50</v>
      </c>
      <c r="L49" s="27">
        <f>L47</f>
        <v>764.18000000000029</v>
      </c>
    </row>
  </sheetData>
  <mergeCells count="1">
    <mergeCell ref="A2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Ejercicios Propuestos1</vt:lpstr>
      <vt:lpstr>Ejercicios Propuestos2</vt:lpstr>
      <vt:lpstr>Ejercicios Propuestos3</vt:lpstr>
      <vt:lpstr>Ejercicios Propuestos4</vt:lpstr>
      <vt:lpstr>Ejercicios Propuestos5</vt:lpstr>
      <vt:lpstr>Ejercicios Propuestos6</vt:lpstr>
      <vt:lpstr>Ejercicios Propuestos 7</vt:lpstr>
      <vt:lpstr>Ejercicios Propuestos8</vt:lpstr>
      <vt:lpstr>Ejercicios Propuestos9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Jaime</cp:lastModifiedBy>
  <dcterms:created xsi:type="dcterms:W3CDTF">2020-11-07T16:56:22Z</dcterms:created>
  <dcterms:modified xsi:type="dcterms:W3CDTF">2021-02-13T16:17:14Z</dcterms:modified>
</cp:coreProperties>
</file>